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Impact Analysis" sheetId="3" state="visible" r:id="rId3"/>
    <sheet xmlns:r="http://schemas.openxmlformats.org/officeDocument/2006/relationships" name="Defini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;(#,##0);-"/>
    <numFmt numFmtId="165" formatCode="0.0%;(0.0%);-"/>
    <numFmt numFmtId="166" formatCode="$#,##0;($#,##0);-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404040"/>
      <sz val="10"/>
    </font>
    <font>
      <name val="Arial"/>
      <b val="1"/>
      <color rgb="00FFFFFF"/>
    </font>
    <font>
      <name val="Arial"/>
      <b val="1"/>
      <color rgb="00404040"/>
    </font>
    <font>
      <name val="Arial"/>
      <color rgb="00404040"/>
    </font>
    <font>
      <name val="Arial"/>
      <color rgb="000000FF"/>
    </font>
    <font>
      <name val="Arial"/>
      <color rgb="00000000"/>
    </font>
    <font>
      <name val="Arial"/>
      <color rgb="00008000"/>
    </font>
  </fonts>
  <fills count="6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3F8"/>
      </patternFill>
    </fill>
    <fill>
      <patternFill patternType="solid">
        <fgColor rgb="00FFF2CC"/>
      </patternFill>
    </fill>
    <fill>
      <patternFill patternType="solid">
        <fgColor rgb="000F6B78"/>
      </patternFill>
    </fill>
  </fills>
  <borders count="2">
    <border>
      <left/>
      <right/>
      <top/>
      <bottom/>
      <diagonal/>
    </border>
    <border>
      <left style="thin">
        <color rgb="00C9D5E0"/>
      </left>
      <right style="thin">
        <color rgb="00C9D5E0"/>
      </right>
      <top style="thin">
        <color rgb="00C9D5E0"/>
      </top>
      <bottom style="thin">
        <color rgb="00C9D5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wrapText="1"/>
    </xf>
    <xf numFmtId="0" fontId="3" fillId="2" borderId="0" pivotButton="0" quotePrefix="0" xfId="0"/>
    <xf numFmtId="0" fontId="4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6" fillId="4" borderId="1" applyAlignment="1" pivotButton="0" quotePrefix="0" xfId="0">
      <alignment horizontal="right"/>
    </xf>
    <xf numFmtId="164" fontId="6" fillId="4" borderId="1" applyAlignment="1" pivotButton="0" quotePrefix="0" xfId="0">
      <alignment horizontal="right"/>
    </xf>
    <xf numFmtId="165" fontId="6" fillId="4" borderId="1" applyAlignment="1" pivotButton="0" quotePrefix="0" xfId="0">
      <alignment horizontal="right"/>
    </xf>
    <xf numFmtId="166" fontId="6" fillId="4" borderId="1" applyAlignment="1" pivotButton="0" quotePrefix="0" xfId="0">
      <alignment horizontal="right"/>
    </xf>
    <xf numFmtId="166" fontId="7" fillId="0" borderId="1" applyAlignment="1" pivotButton="0" quotePrefix="0" xfId="0">
      <alignment horizontal="right"/>
    </xf>
    <xf numFmtId="165" fontId="7" fillId="0" borderId="1" applyAlignment="1" pivotButton="0" quotePrefix="0" xfId="0">
      <alignment horizontal="right"/>
    </xf>
    <xf numFmtId="166" fontId="8" fillId="0" borderId="1" applyAlignment="1" pivotButton="0" quotePrefix="0" xfId="0">
      <alignment horizontal="right"/>
    </xf>
    <xf numFmtId="0" fontId="3" fillId="5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5" fontId="8" fillId="0" borderId="1" applyAlignment="1" pivotButton="0" quotePrefix="0" xfId="0">
      <alignment horizontal="right"/>
    </xf>
    <xf numFmtId="0" fontId="7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Drgoodair</author>
  </authors>
  <commentList>
    <comment ref="B10" authorId="0" shapeId="0">
      <text>
        <t>Use a percentage-point rate, e.g., 59.0%. The improved rate can be entered as 60.0% on Impact Analysis.</t>
      </text>
    </comment>
    <comment ref="B13" authorId="0" shapeId="0">
      <text>
        <t>Use a percentage of gross sales, e.g., 6.0%.</t>
      </text>
    </comment>
  </commentList>
</comments>
</file>

<file path=xl/comments/comment2.xml><?xml version="1.0" encoding="utf-8"?>
<comments xmlns="http://schemas.openxmlformats.org/spreadsheetml/2006/main">
  <authors>
    <author>Drgoodair</author>
  </authors>
  <commentList>
    <comment ref="B4" authorId="0" shapeId="0">
      <text>
        <t>Used only as a starting point. Rate-based rows add or subtract this amount as a percentage point.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7365D"/>
    <outlinePr summaryBelow="1" summaryRight="1"/>
    <pageSetUpPr/>
  </sheetPr>
  <dimension ref="A1:H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62" customWidth="1" min="2" max="2"/>
    <col width="22" customWidth="1" min="3" max="3"/>
    <col width="22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Drgoodair HVAC Percentage Lever Calculator</t>
        </is>
      </c>
    </row>
    <row r="2">
      <c r="A2" s="2" t="inlineStr">
        <is>
          <t>Enter yellow cells on Inputs, then use Improved % on Impact Analysis to model target rates such as 59% → 60% or 6% → 5%.</t>
        </is>
      </c>
    </row>
    <row r="3"/>
    <row r="4">
      <c r="A4" s="3" t="inlineStr">
        <is>
          <t>How the model works</t>
        </is>
      </c>
    </row>
    <row r="5">
      <c r="A5" s="4" t="inlineStr">
        <is>
          <t>1</t>
        </is>
      </c>
      <c r="B5" s="4" t="inlineStr">
        <is>
          <t>Enter current P&amp;L and operating data</t>
        </is>
      </c>
      <c r="C5" s="5" t="inlineStr">
        <is>
          <t>Jobs, gross sales, COGS, operating expenses, and current rate percentages.</t>
        </is>
      </c>
    </row>
    <row r="6">
      <c r="A6" s="4" t="inlineStr">
        <is>
          <t>2</t>
        </is>
      </c>
      <c r="B6" s="4" t="inlineStr">
        <is>
          <t>Enter working-capital percentages</t>
        </is>
      </c>
      <c r="C6" s="5" t="inlineStr">
        <is>
          <t>Receivables as % of net revenue; payables and inventory as % of COGS. Dollar balances calculate automatically.</t>
        </is>
      </c>
    </row>
    <row r="7">
      <c r="A7" s="4" t="inlineStr">
        <is>
          <t>3</t>
        </is>
      </c>
      <c r="B7" s="4" t="inlineStr">
        <is>
          <t>Set improved percentages</t>
        </is>
      </c>
      <c r="C7" s="5" t="inlineStr">
        <is>
          <t>The impact table shows the favorable target change: conversion and payables increase; discounts, receivables, and inventory decrease.</t>
        </is>
      </c>
    </row>
    <row r="8">
      <c r="A8" s="4" t="inlineStr">
        <is>
          <t>4</t>
        </is>
      </c>
      <c r="B8" s="4" t="inlineStr">
        <is>
          <t>Review the dollar impact</t>
        </is>
      </c>
      <c r="C8" s="5" t="inlineStr">
        <is>
          <t>Profit impact and cash impact are shown separately so working-capital improvements are not mistaken for profit.</t>
        </is>
      </c>
    </row>
    <row r="9"/>
    <row r="10"/>
    <row r="11">
      <c r="A11" s="3" t="inlineStr">
        <is>
          <t>Examples</t>
        </is>
      </c>
    </row>
    <row r="12">
      <c r="A12" s="5" t="inlineStr">
        <is>
          <t>•</t>
        </is>
      </c>
      <c r="B12" s="5" t="inlineStr">
        <is>
          <t>Conversion rate: current 59.0% and improved 60.0% is a +1.0 percentage-point change.</t>
        </is>
      </c>
    </row>
    <row r="13">
      <c r="A13" s="5" t="inlineStr">
        <is>
          <t>•</t>
        </is>
      </c>
      <c r="B13" s="5" t="inlineStr">
        <is>
          <t>Discount rate: current 6.0% and improved 5.0% is a -1.0 percentage-point change.</t>
        </is>
      </c>
    </row>
    <row r="14">
      <c r="A14" s="5" t="inlineStr">
        <is>
          <t>•</t>
        </is>
      </c>
      <c r="B14" s="5" t="inlineStr">
        <is>
          <t>For working capital, a lower receivables or inventory percentage releases cash; a higher payables percentage preserves cash.</t>
        </is>
      </c>
    </row>
    <row r="15"/>
    <row r="16"/>
    <row r="17">
      <c r="A17" s="3" t="inlineStr">
        <is>
          <t>Color key</t>
        </is>
      </c>
    </row>
    <row r="18">
      <c r="A18" s="5" t="inlineStr">
        <is>
          <t>Yellow / blue text</t>
        </is>
      </c>
      <c r="B18" s="5" t="inlineStr">
        <is>
          <t>Editable input</t>
        </is>
      </c>
    </row>
    <row r="19">
      <c r="A19" s="5" t="inlineStr">
        <is>
          <t>Black text</t>
        </is>
      </c>
      <c r="B19" s="5" t="inlineStr">
        <is>
          <t>Formula</t>
        </is>
      </c>
    </row>
    <row r="20">
      <c r="A20" s="5" t="inlineStr">
        <is>
          <t>Green text</t>
        </is>
      </c>
      <c r="B20" s="5" t="inlineStr">
        <is>
          <t>Linked formula</t>
        </is>
      </c>
    </row>
  </sheetData>
  <mergeCells count="8">
    <mergeCell ref="A1:H1"/>
    <mergeCell ref="A17:D17"/>
    <mergeCell ref="B14:D14"/>
    <mergeCell ref="A4:D4"/>
    <mergeCell ref="A2:H2"/>
    <mergeCell ref="B13:D13"/>
    <mergeCell ref="A11:D11"/>
    <mergeCell ref="B12:D12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tabColor rgb="005B9BD5"/>
    <outlinePr summaryBelow="1" summaryRight="1"/>
    <pageSetUpPr/>
  </sheetPr>
  <dimension ref="A1:E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20" customWidth="1" min="2" max="2"/>
    <col width="18" customWidth="1" min="3" max="3"/>
    <col width="20" customWidth="1" min="4" max="4"/>
    <col width="20" customWidth="1" min="5" max="5"/>
  </cols>
  <sheetData>
    <row r="1" ht="30" customHeight="1">
      <c r="A1" s="1" t="inlineStr">
        <is>
          <t>Inputs</t>
        </is>
      </c>
    </row>
    <row r="2">
      <c r="A2" s="2" t="inlineStr">
        <is>
          <t>Enter current values. Jobs completed is the total job pool; conversion determines how many become sold jobs.</t>
        </is>
      </c>
    </row>
    <row r="3"/>
    <row r="4">
      <c r="A4" s="3" t="inlineStr">
        <is>
          <t>Company information</t>
        </is>
      </c>
    </row>
    <row r="5">
      <c r="A5" s="4" t="inlineStr">
        <is>
          <t>Company name</t>
        </is>
      </c>
      <c r="B5" s="6" t="inlineStr"/>
    </row>
    <row r="6">
      <c r="A6" s="4" t="inlineStr">
        <is>
          <t>Reporting period</t>
        </is>
      </c>
      <c r="B6" s="6" t="inlineStr">
        <is>
          <t>Current Year</t>
        </is>
      </c>
    </row>
    <row r="7"/>
    <row r="8">
      <c r="A8" s="3" t="inlineStr">
        <is>
          <t>Operating and P&amp;L inputs</t>
        </is>
      </c>
    </row>
    <row r="9">
      <c r="A9" s="4" t="inlineStr">
        <is>
          <t>Jobs completed / total jobs</t>
        </is>
      </c>
      <c r="B9" s="7" t="n">
        <v>0</v>
      </c>
    </row>
    <row r="10">
      <c r="A10" s="4" t="inlineStr">
        <is>
          <t>Conversion rate</t>
        </is>
      </c>
      <c r="B10" s="8" t="n">
        <v>0.59</v>
      </c>
    </row>
    <row r="11">
      <c r="A11" s="4" t="inlineStr">
        <is>
          <t>Gross sales before discounts ($)</t>
        </is>
      </c>
      <c r="B11" s="9" t="n">
        <v>0</v>
      </c>
    </row>
    <row r="12">
      <c r="A12" s="4" t="inlineStr">
        <is>
          <t>Average ticket ($)</t>
        </is>
      </c>
      <c r="B12" s="10">
        <f>IFERROR(B11/B9,0)</f>
        <v/>
      </c>
    </row>
    <row r="13">
      <c r="A13" s="4" t="inlineStr">
        <is>
          <t>Discount rate</t>
        </is>
      </c>
      <c r="B13" s="8" t="n">
        <v>0.06</v>
      </c>
    </row>
    <row r="14">
      <c r="A14" s="4" t="inlineStr">
        <is>
          <t>Discounts ($)</t>
        </is>
      </c>
      <c r="B14" s="10">
        <f>B11*B13</f>
        <v/>
      </c>
    </row>
    <row r="15">
      <c r="A15" s="4" t="inlineStr">
        <is>
          <t>Net revenue ($)</t>
        </is>
      </c>
      <c r="B15" s="10">
        <f>B11-B14</f>
        <v/>
      </c>
    </row>
    <row r="16">
      <c r="A16" s="4" t="inlineStr">
        <is>
          <t>COGS ($)</t>
        </is>
      </c>
      <c r="B16" s="9" t="n">
        <v>0</v>
      </c>
    </row>
    <row r="17">
      <c r="A17" s="4" t="inlineStr">
        <is>
          <t>COGS as % of net revenue</t>
        </is>
      </c>
      <c r="B17" s="11">
        <f>IFERROR(B16/B15,0)</f>
        <v/>
      </c>
    </row>
    <row r="18">
      <c r="A18" s="4" t="inlineStr">
        <is>
          <t>Operating expenses ($)</t>
        </is>
      </c>
      <c r="B18" s="9" t="n">
        <v>0</v>
      </c>
    </row>
    <row r="19">
      <c r="A19" s="4" t="inlineStr">
        <is>
          <t>Operating profit ($)</t>
        </is>
      </c>
      <c r="B19" s="10">
        <f>B15-B16-B18</f>
        <v/>
      </c>
    </row>
    <row r="20">
      <c r="A20" s="4" t="inlineStr">
        <is>
          <t>Operating margin</t>
        </is>
      </c>
      <c r="B20" s="11">
        <f>IFERROR(B19/B15,0)</f>
        <v/>
      </c>
    </row>
    <row r="21"/>
    <row r="22"/>
    <row r="23">
      <c r="A23" s="3" t="inlineStr">
        <is>
          <t>Working-capital inputs</t>
        </is>
      </c>
    </row>
    <row r="24">
      <c r="A24" s="4" t="inlineStr">
        <is>
          <t>Receivables as % of net revenue</t>
        </is>
      </c>
      <c r="B24" s="8" t="n">
        <v>0</v>
      </c>
    </row>
    <row r="25">
      <c r="A25" s="4" t="inlineStr">
        <is>
          <t>Accounts receivable ($)</t>
        </is>
      </c>
      <c r="B25" s="10">
        <f>B24*B15</f>
        <v/>
      </c>
    </row>
    <row r="26">
      <c r="A26" s="4" t="inlineStr">
        <is>
          <t>Payables as % of COGS</t>
        </is>
      </c>
      <c r="B26" s="8" t="n">
        <v>0</v>
      </c>
    </row>
    <row r="27">
      <c r="A27" s="4" t="inlineStr">
        <is>
          <t>Accounts payable ($)</t>
        </is>
      </c>
      <c r="B27" s="10">
        <f>B26*B16</f>
        <v/>
      </c>
    </row>
    <row r="28">
      <c r="A28" s="4" t="inlineStr">
        <is>
          <t>Inventory as % of COGS</t>
        </is>
      </c>
      <c r="B28" s="8" t="n">
        <v>0</v>
      </c>
    </row>
    <row r="29">
      <c r="A29" s="4" t="inlineStr">
        <is>
          <t>Inventory ($)</t>
        </is>
      </c>
      <c r="B29" s="10">
        <f>B28*B16</f>
        <v/>
      </c>
    </row>
    <row r="30">
      <c r="A30" s="4" t="inlineStr">
        <is>
          <t>Cash ($)</t>
        </is>
      </c>
      <c r="B30" s="9" t="n">
        <v>0</v>
      </c>
    </row>
    <row r="31">
      <c r="A31" s="4" t="inlineStr">
        <is>
          <t>Debt ($)</t>
        </is>
      </c>
      <c r="B31" s="9" t="n">
        <v>0</v>
      </c>
    </row>
    <row r="32">
      <c r="A32" s="4" t="inlineStr">
        <is>
          <t>Net working capital ($)</t>
        </is>
      </c>
      <c r="B32" s="10">
        <f>B25+B29-B27</f>
        <v/>
      </c>
    </row>
  </sheetData>
  <mergeCells count="5">
    <mergeCell ref="A2:E2"/>
    <mergeCell ref="A23:C23"/>
    <mergeCell ref="A8:C8"/>
    <mergeCell ref="A1:E1"/>
    <mergeCell ref="A4:C4"/>
  </mergeCell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70AD47"/>
    <outlinePr summaryBelow="1" summaryRight="1"/>
    <pageSetUpPr/>
  </sheetPr>
  <dimension ref="A1:I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58" customWidth="1" min="9" max="9"/>
  </cols>
  <sheetData>
    <row r="1" ht="30" customHeight="1">
      <c r="A1" s="1" t="inlineStr">
        <is>
          <t>Improvement Impact Analysis</t>
        </is>
      </c>
    </row>
    <row r="2">
      <c r="A2" s="2" t="inlineStr">
        <is>
          <t>Enter improved target percentages. Jobs completed is the total job pool; conversion determines the sold-job and revenue impact.</t>
        </is>
      </c>
    </row>
    <row r="3"/>
    <row r="4">
      <c r="A4" s="4" t="inlineStr">
        <is>
          <t>Default improvement change</t>
        </is>
      </c>
      <c r="B4" s="8" t="n">
        <v>0.01</v>
      </c>
    </row>
    <row r="5">
      <c r="A5" s="4" t="inlineStr">
        <is>
          <t>Baseline operating profit</t>
        </is>
      </c>
      <c r="B5" s="12">
        <f>'Inputs'!B19</f>
        <v/>
      </c>
    </row>
    <row r="6"/>
    <row r="7"/>
    <row r="8">
      <c r="A8" s="13" t="inlineStr">
        <is>
          <t>Lever</t>
        </is>
      </c>
      <c r="B8" s="13" t="inlineStr">
        <is>
          <t>Current basis</t>
        </is>
      </c>
      <c r="C8" s="13" t="inlineStr">
        <is>
          <t>Current value</t>
        </is>
      </c>
      <c r="D8" s="13" t="inlineStr">
        <is>
          <t>Improved value</t>
        </is>
      </c>
      <c r="E8" s="13" t="inlineStr">
        <is>
          <t>Revenue impact</t>
        </is>
      </c>
      <c r="F8" s="13" t="inlineStr">
        <is>
          <t>Profit impact</t>
        </is>
      </c>
      <c r="G8" s="13" t="inlineStr">
        <is>
          <t>Cash impact</t>
        </is>
      </c>
      <c r="H8" s="13" t="inlineStr">
        <is>
          <t>Profit % change</t>
        </is>
      </c>
      <c r="I8" s="13" t="inlineStr">
        <is>
          <t>Interpretation</t>
        </is>
      </c>
    </row>
    <row r="9" ht="44" customHeight="1">
      <c r="A9" s="4" t="inlineStr">
        <is>
          <t>Volume / number of jobs</t>
        </is>
      </c>
      <c r="B9" s="5" t="inlineStr">
        <is>
          <t>Jobs completed / total jobs</t>
        </is>
      </c>
      <c r="C9" s="14">
        <f>'Inputs'!B9</f>
        <v/>
      </c>
      <c r="D9" s="15">
        <f>C9*(1+$B$4)</f>
        <v/>
      </c>
      <c r="E9" s="10">
        <f>(D9-C9)*'Inputs'!B12*(1-'Inputs'!B13)</f>
        <v/>
      </c>
      <c r="F9" s="10">
        <f>E9*(1-'Inputs'!B17)</f>
        <v/>
      </c>
      <c r="G9" s="10">
        <f>0</f>
        <v/>
      </c>
      <c r="H9" s="11">
        <f>IFERROR(F9/'Inputs'!B19,0)</f>
        <v/>
      </c>
      <c r="I9" s="5" t="inlineStr">
        <is>
          <t>Total jobs increase by the improvement %; conversion and ticket rates remain constant.</t>
        </is>
      </c>
    </row>
    <row r="10" ht="44" customHeight="1">
      <c r="A10" s="4" t="inlineStr">
        <is>
          <t>Average ticket</t>
        </is>
      </c>
      <c r="B10" s="5" t="inlineStr">
        <is>
          <t>Average ticket</t>
        </is>
      </c>
      <c r="C10" s="12">
        <f>'Inputs'!B12</f>
        <v/>
      </c>
      <c r="D10" s="10">
        <f>C10*(1+$B$4)</f>
        <v/>
      </c>
      <c r="E10" s="10">
        <f>'Inputs'!B9*(D10-C10)*(1-'Inputs'!B13)</f>
        <v/>
      </c>
      <c r="F10" s="10">
        <f>E10*(1-'Inputs'!B17)</f>
        <v/>
      </c>
      <c r="G10" s="10">
        <f>0</f>
        <v/>
      </c>
      <c r="H10" s="11">
        <f>IFERROR(F10/'Inputs'!B19,0)</f>
        <v/>
      </c>
      <c r="I10" s="5" t="inlineStr">
        <is>
          <t>Average ticket increases by the improvement %.</t>
        </is>
      </c>
    </row>
    <row r="11" ht="44" customHeight="1">
      <c r="A11" s="4" t="inlineStr">
        <is>
          <t>Conversion rate</t>
        </is>
      </c>
      <c r="B11" s="5" t="inlineStr">
        <is>
          <t>Sold jobs / total jobs</t>
        </is>
      </c>
      <c r="C11" s="16">
        <f>'Inputs'!B10</f>
        <v/>
      </c>
      <c r="D11" s="11">
        <f>C11+$B$4</f>
        <v/>
      </c>
      <c r="E11" s="10">
        <f>('Inputs'!B9*(D11-C11))*'Inputs'!B12*(1-'Inputs'!B13)</f>
        <v/>
      </c>
      <c r="F11" s="10">
        <f>E11*(1-'Inputs'!B17)</f>
        <v/>
      </c>
      <c r="G11" s="10">
        <f>0</f>
        <v/>
      </c>
      <c r="H11" s="11">
        <f>IFERROR(F11/'Inputs'!B19,0)</f>
        <v/>
      </c>
      <c r="I11" s="5" t="inlineStr">
        <is>
          <t>Rate increases by percentage points. Example: 59% → 60%; total jobs remain constant.</t>
        </is>
      </c>
    </row>
    <row r="12" ht="44" customHeight="1">
      <c r="A12" s="4" t="inlineStr">
        <is>
          <t>Payables</t>
        </is>
      </c>
      <c r="B12" s="5" t="inlineStr">
        <is>
          <t>% of COGS</t>
        </is>
      </c>
      <c r="C12" s="16">
        <f>'Inputs'!B26</f>
        <v/>
      </c>
      <c r="D12" s="11">
        <f>C12+$B$4</f>
        <v/>
      </c>
      <c r="E12" s="10">
        <f>0</f>
        <v/>
      </c>
      <c r="F12" s="10">
        <f>0</f>
        <v/>
      </c>
      <c r="G12" s="10">
        <f>(D12-C12)*'Inputs'!B16</f>
        <v/>
      </c>
      <c r="H12" s="11">
        <f>IFERROR(F12/'Inputs'!B19,0)</f>
        <v/>
      </c>
      <c r="I12" s="5" t="inlineStr">
        <is>
          <t>Payables percentage increases by percentage points, preserving cash.</t>
        </is>
      </c>
    </row>
    <row r="13" ht="44" customHeight="1">
      <c r="A13" s="4" t="inlineStr">
        <is>
          <t>Receivables</t>
        </is>
      </c>
      <c r="B13" s="5" t="inlineStr">
        <is>
          <t>% of net revenue</t>
        </is>
      </c>
      <c r="C13" s="16">
        <f>'Inputs'!B24</f>
        <v/>
      </c>
      <c r="D13" s="11">
        <f>C13-$B$4</f>
        <v/>
      </c>
      <c r="E13" s="10">
        <f>0</f>
        <v/>
      </c>
      <c r="F13" s="10">
        <f>0</f>
        <v/>
      </c>
      <c r="G13" s="10">
        <f>(C13-D13)*'Inputs'!B15</f>
        <v/>
      </c>
      <c r="H13" s="11">
        <f>IFERROR(F13/'Inputs'!B19,0)</f>
        <v/>
      </c>
      <c r="I13" s="5" t="inlineStr">
        <is>
          <t>Receivables percentage decreases by percentage points, releasing cash.</t>
        </is>
      </c>
    </row>
    <row r="14" ht="44" customHeight="1">
      <c r="A14" s="4" t="inlineStr">
        <is>
          <t>Inventory</t>
        </is>
      </c>
      <c r="B14" s="5" t="inlineStr">
        <is>
          <t>% of COGS</t>
        </is>
      </c>
      <c r="C14" s="16">
        <f>'Inputs'!B28</f>
        <v/>
      </c>
      <c r="D14" s="11">
        <f>C14-$B$4</f>
        <v/>
      </c>
      <c r="E14" s="10">
        <f>0</f>
        <v/>
      </c>
      <c r="F14" s="10">
        <f>0</f>
        <v/>
      </c>
      <c r="G14" s="10">
        <f>(C14-D14)*'Inputs'!B16</f>
        <v/>
      </c>
      <c r="H14" s="11">
        <f>IFERROR(F14/'Inputs'!B19,0)</f>
        <v/>
      </c>
      <c r="I14" s="5" t="inlineStr">
        <is>
          <t>Inventory percentage decreases by percentage points, releasing cash.</t>
        </is>
      </c>
    </row>
    <row r="15" ht="44" customHeight="1">
      <c r="A15" s="4" t="inlineStr">
        <is>
          <t>Discounts</t>
        </is>
      </c>
      <c r="B15" s="5" t="inlineStr">
        <is>
          <t>% of gross sales</t>
        </is>
      </c>
      <c r="C15" s="16">
        <f>'Inputs'!B13</f>
        <v/>
      </c>
      <c r="D15" s="11">
        <f>C15-$B$4</f>
        <v/>
      </c>
      <c r="E15" s="10">
        <f>('Inputs'!B11*('Inputs'!B13-D15))</f>
        <v/>
      </c>
      <c r="F15" s="10">
        <f>E15</f>
        <v/>
      </c>
      <c r="G15" s="10">
        <f>E15</f>
        <v/>
      </c>
      <c r="H15" s="11">
        <f>IFERROR(F15/'Inputs'!B19,0)</f>
        <v/>
      </c>
      <c r="I15" s="5" t="inlineStr">
        <is>
          <t>Discount percentage decreases by percentage points. Example: 6% → 5%.</t>
        </is>
      </c>
    </row>
    <row r="16"/>
    <row r="17"/>
    <row r="18">
      <c r="A18" s="4" t="inlineStr">
        <is>
          <t>Largest profit opportunity</t>
        </is>
      </c>
      <c r="B18" s="17">
        <f>INDEX(A9:A15,MATCH(MAX(F9:F15),F9:F15,0))</f>
        <v/>
      </c>
    </row>
    <row r="19">
      <c r="A19" s="4" t="inlineStr">
        <is>
          <t>Largest cash opportunity</t>
        </is>
      </c>
      <c r="B19" s="17">
        <f>INDEX(A9:A15,MATCH(MAX(G9:G15),G9:G15,0))</f>
        <v/>
      </c>
    </row>
    <row r="20">
      <c r="A20" s="4" t="inlineStr">
        <is>
          <t>Total modeled profit impact</t>
        </is>
      </c>
      <c r="B20" s="10">
        <f>SUM(F9:F15)</f>
        <v/>
      </c>
    </row>
    <row r="21">
      <c r="A21" s="4" t="inlineStr">
        <is>
          <t>Total modeled cash impact</t>
        </is>
      </c>
      <c r="B21" s="10">
        <f>SUM(G9:G15)</f>
        <v/>
      </c>
    </row>
  </sheetData>
  <mergeCells count="2">
    <mergeCell ref="A1:I1"/>
    <mergeCell ref="A2:I2"/>
  </mergeCells>
  <conditionalFormatting sqref="F9:F15">
    <cfRule type="colorScale" priority="1">
      <colorScale>
        <cfvo type="min"/>
        <cfvo type="percentile" val="50"/>
        <cfvo type="max"/>
        <color rgb="00F4CCCC"/>
        <color rgb="00FFF2CC"/>
        <color rgb="00D9EAD3"/>
      </colorScale>
    </cfRule>
  </conditionalFormatting>
  <conditionalFormatting sqref="G9:G15">
    <cfRule type="colorScale" priority="2">
      <colorScale>
        <cfvo type="min"/>
        <cfvo type="percentile" val="50"/>
        <cfvo type="max"/>
        <color rgb="00F4CCCC"/>
        <color rgb="00FFF2CC"/>
        <color rgb="00D9EAD3"/>
      </colorScale>
    </cfRule>
  </conditionalFormatting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A5A5A5"/>
    <outlinePr summaryBelow="1" summaryRight="1"/>
    <pageSetUpPr/>
  </sheetPr>
  <dimension ref="A1:D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65" customWidth="1" min="2" max="2"/>
    <col width="22" customWidth="1" min="3" max="3"/>
    <col width="22" customWidth="1" min="4" max="4"/>
  </cols>
  <sheetData>
    <row r="1" ht="30" customHeight="1">
      <c r="A1" s="1" t="inlineStr">
        <is>
          <t>Definitions</t>
        </is>
      </c>
    </row>
    <row r="2">
      <c r="A2" s="2" t="inlineStr">
        <is>
          <t>Basis used for every percentage input and impact calculation.</t>
        </is>
      </c>
    </row>
    <row r="3"/>
    <row r="4">
      <c r="A4" s="13" t="inlineStr">
        <is>
          <t>Lever</t>
        </is>
      </c>
      <c r="B4" s="13" t="inlineStr">
        <is>
          <t>Definition</t>
        </is>
      </c>
      <c r="C4" s="13" t="inlineStr">
        <is>
          <t>Current input basis</t>
        </is>
      </c>
      <c r="D4" s="13" t="inlineStr">
        <is>
          <t>Improvement direction</t>
        </is>
      </c>
    </row>
    <row r="5" ht="36" customHeight="1">
      <c r="A5" s="4" t="inlineStr">
        <is>
          <t>Volume / jobs</t>
        </is>
      </c>
      <c r="B5" s="5" t="inlineStr">
        <is>
          <t>Completed jobs in the period</t>
        </is>
      </c>
      <c r="C5" s="5" t="inlineStr">
        <is>
          <t>Count</t>
        </is>
      </c>
      <c r="D5" s="5" t="inlineStr">
        <is>
          <t>Increase relative %</t>
        </is>
      </c>
    </row>
    <row r="6" ht="36" customHeight="1">
      <c r="A6" s="4" t="inlineStr">
        <is>
          <t>Average ticket</t>
        </is>
      </c>
      <c r="B6" s="5" t="inlineStr">
        <is>
          <t>Gross sales divided by jobs</t>
        </is>
      </c>
      <c r="C6" s="5" t="inlineStr">
        <is>
          <t>Dollars per job</t>
        </is>
      </c>
      <c r="D6" s="5" t="inlineStr">
        <is>
          <t>Increase relative %</t>
        </is>
      </c>
    </row>
    <row r="7" ht="36" customHeight="1">
      <c r="A7" s="4" t="inlineStr">
        <is>
          <t>Conversion rate</t>
        </is>
      </c>
      <c r="B7" s="5" t="inlineStr">
        <is>
          <t>Sold jobs divided by total jobs</t>
        </is>
      </c>
      <c r="C7" s="5" t="inlineStr">
        <is>
          <t>% of total jobs</t>
        </is>
      </c>
      <c r="D7" s="5" t="inlineStr">
        <is>
          <t>Increase percentage points</t>
        </is>
      </c>
    </row>
    <row r="8" ht="36" customHeight="1">
      <c r="A8" s="4" t="inlineStr">
        <is>
          <t>Payables</t>
        </is>
      </c>
      <c r="B8" s="5" t="inlineStr">
        <is>
          <t>Accounts payable balance divided by COGS</t>
        </is>
      </c>
      <c r="C8" s="5" t="inlineStr">
        <is>
          <t>% of COGS</t>
        </is>
      </c>
      <c r="D8" s="5" t="inlineStr">
        <is>
          <t>Increase percentage points</t>
        </is>
      </c>
    </row>
    <row r="9" ht="36" customHeight="1">
      <c r="A9" s="4" t="inlineStr">
        <is>
          <t>Receivables</t>
        </is>
      </c>
      <c r="B9" s="5" t="inlineStr">
        <is>
          <t>Accounts receivable divided by net revenue</t>
        </is>
      </c>
      <c r="C9" s="5" t="inlineStr">
        <is>
          <t>% of net revenue</t>
        </is>
      </c>
      <c r="D9" s="5" t="inlineStr">
        <is>
          <t>Decrease percentage points</t>
        </is>
      </c>
    </row>
    <row r="10" ht="36" customHeight="1">
      <c r="A10" s="4" t="inlineStr">
        <is>
          <t>Inventory</t>
        </is>
      </c>
      <c r="B10" s="5" t="inlineStr">
        <is>
          <t>Inventory balance divided by COGS</t>
        </is>
      </c>
      <c r="C10" s="5" t="inlineStr">
        <is>
          <t>% of COGS</t>
        </is>
      </c>
      <c r="D10" s="5" t="inlineStr">
        <is>
          <t>Decrease percentage points</t>
        </is>
      </c>
    </row>
    <row r="11" ht="36" customHeight="1">
      <c r="A11" s="4" t="inlineStr">
        <is>
          <t>Discounts</t>
        </is>
      </c>
      <c r="B11" s="5" t="inlineStr">
        <is>
          <t>Discounts divided by gross sales</t>
        </is>
      </c>
      <c r="C11" s="5" t="inlineStr">
        <is>
          <t>% of gross sales</t>
        </is>
      </c>
      <c r="D11" s="5" t="inlineStr">
        <is>
          <t>Decrease percentage points</t>
        </is>
      </c>
    </row>
  </sheetData>
  <mergeCells count="2">
    <mergeCell ref="A1:D1"/>
    <mergeCell ref="A2:D2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2026-09-10T14:16:57Z</dcterms:created>
  <dcterms:modified xmlns:dcterms="http://purl.org/dc/terms/" xmlns:xsi="http://www.w3.org/2001/XMLSchema-instance" xsi:type="dcterms:W3CDTF">2026-09-10T14:16:58Z</dcterms:modified>
</cp:coreProperties>
</file>